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2.2024" sheetId="49" r:id="rId2"/>
  </sheets>
  <externalReferences>
    <externalReference r:id="rId3"/>
    <externalReference r:id="rId4"/>
  </externalReferences>
  <definedNames>
    <definedName name="_xlnm.Print_Area" localSheetId="1">'12.2024'!$A$1:$H$25</definedName>
  </definedNames>
  <calcPr calcId="125725"/>
</workbook>
</file>

<file path=xl/calcChain.xml><?xml version="1.0" encoding="utf-8"?>
<calcChain xmlns="http://schemas.openxmlformats.org/spreadsheetml/2006/main">
  <c r="F12" i="49"/>
  <c r="F18"/>
  <c r="E18"/>
  <c r="D18"/>
  <c r="F17"/>
  <c r="E17"/>
  <c r="D17"/>
  <c r="D24" s="1"/>
  <c r="C17"/>
  <c r="C24" s="1"/>
  <c r="C16"/>
  <c r="D16" s="1"/>
  <c r="E16" s="1"/>
  <c r="F16" s="1"/>
  <c r="C15"/>
  <c r="C14"/>
  <c r="E12"/>
  <c r="D12"/>
  <c r="E27" i="10"/>
  <c r="D27"/>
  <c r="C27"/>
  <c r="B27"/>
  <c r="E26"/>
  <c r="D26"/>
  <c r="C26"/>
  <c r="B26"/>
  <c r="E25"/>
  <c r="D25"/>
  <c r="C25"/>
  <c r="B25"/>
  <c r="E24"/>
  <c r="D24"/>
  <c r="C24"/>
  <c r="B24"/>
  <c r="D8" i="49" l="1"/>
  <c r="C8"/>
  <c r="C21" s="1"/>
  <c r="D14"/>
  <c r="D15"/>
  <c r="E15" s="1"/>
  <c r="F15" s="1"/>
  <c r="E24"/>
  <c r="F24"/>
  <c r="C9" l="1"/>
  <c r="C10" s="1"/>
  <c r="C23" s="1"/>
  <c r="E14"/>
  <c r="E8" s="1"/>
  <c r="C22" l="1"/>
  <c r="D21"/>
  <c r="D9"/>
  <c r="F14"/>
  <c r="F8" s="1"/>
  <c r="F9" s="1"/>
  <c r="E21" l="1"/>
  <c r="E9"/>
  <c r="D22"/>
  <c r="D10"/>
  <c r="D23" s="1"/>
  <c r="F21" l="1"/>
  <c r="E22"/>
  <c r="E10"/>
  <c r="E23" s="1"/>
  <c r="F22" l="1"/>
  <c r="F10"/>
  <c r="F23" s="1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<sst xmlns="http://schemas.openxmlformats.org/spreadsheetml/2006/main" count="63" uniqueCount="29">
  <si>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</si>
  <si>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</si>
  <si>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</si>
  <si>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</si>
  <si>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</si>
  <si>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</si>
  <si>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</si>
  <si>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</si>
  <si>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</si>
  <si>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</si>
  <si>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</si>
  <si>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</si>
  <si>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</si>
  <si>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</si>
  <si>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</si>
  <si>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</si>
  <si>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</si>
  <si>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</si>
  <si>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</si>
  <si>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</si>
  <si>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</si>
  <si>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</si>
  <si>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</si>
  <si>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</si>
  <si>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</si>
  <si>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</si>
  <si>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</si>
  <si>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</si>
  <si>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ДЕКАБРЬ   2024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</si>
</sst>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8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ПР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2420.63</v>
          </cell>
        </row>
      </sheetData>
      <sheetData sheetId="4"/>
      <sheetData sheetId="5"/>
      <sheetData sheetId="6"/>
      <sheetData sheetId="7">
        <row r="6">
          <cell r="F6">
            <v>792.68</v>
          </cell>
          <cell r="G6">
            <v>264.23</v>
          </cell>
          <cell r="H6">
            <v>264.23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5"/>
  <sheetViews>
    <sheetView tabSelected="1" zoomScaleNormal="100" workbookViewId="0">
      <selection sqref="A1:E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6" ht="18.75">
      <c r="A1" s="42" t="s">
        <v>28</v>
      </c>
      <c r="B1" s="42"/>
      <c r="C1" s="42"/>
      <c r="D1" s="42"/>
      <c r="E1" s="42"/>
      <c r="F1" s="1"/>
    </row>
    <row r="2" spans="1:26" ht="18.75">
      <c r="A2" s="43" t="s">
        <v>0</v>
      </c>
      <c r="B2" s="43"/>
      <c r="C2" s="43"/>
      <c r="D2" s="43"/>
      <c r="E2" s="43"/>
      <c r="F2" s="6"/>
    </row>
    <row r="3" spans="1:26" ht="15.75">
      <c r="A3" s="3"/>
      <c r="B3" s="3"/>
      <c r="C3" s="3"/>
      <c r="D3" s="3"/>
      <c r="E3" s="7"/>
      <c r="F3" s="8"/>
    </row>
    <row r="4" spans="1:26" s="9" customFormat="1" ht="18.75">
      <c r="A4" s="44" t="s">
        <v>1</v>
      </c>
      <c r="B4" s="44"/>
      <c r="C4" s="44"/>
      <c r="D4" s="44"/>
      <c r="E4" s="44"/>
      <c r="F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41" customFormat="1" ht="18.75">
      <c r="A5" s="45" t="s">
        <v>2</v>
      </c>
      <c r="B5" s="45"/>
      <c r="C5" s="45"/>
      <c r="D5" s="45"/>
      <c r="E5" s="45"/>
      <c r="F5" s="1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8.75">
      <c r="A8" s="29" t="s">
        <v>26</v>
      </c>
      <c r="B8" s="21" t="s">
        <v>19</v>
      </c>
      <c r="C8" s="40">
        <f>C12+C14+C17+C18</f>
        <v>5984.15</v>
      </c>
      <c r="D8" s="40">
        <f t="shared" ref="D8:F8" si="0">D12+D14+D17+D18</f>
        <v>6194.65</v>
      </c>
      <c r="E8" s="40">
        <f t="shared" si="0"/>
        <v>6839.05</v>
      </c>
      <c r="F8" s="40">
        <f t="shared" si="0"/>
        <v>7899.11</v>
      </c>
    </row>
    <row r="9" spans="1:26" ht="18.75">
      <c r="A9" s="29" t="s">
        <v>23</v>
      </c>
      <c r="B9" s="21" t="s">
        <v>19</v>
      </c>
      <c r="C9" s="40">
        <f>C8-C14+C15</f>
        <v>5455.6999999999989</v>
      </c>
      <c r="D9" s="40">
        <f t="shared" ref="D9:F10" si="1">D8-D14+D15</f>
        <v>5666.1999999999989</v>
      </c>
      <c r="E9" s="40">
        <f t="shared" si="1"/>
        <v>6310.6</v>
      </c>
      <c r="F9" s="40">
        <f>F8-F14+F15</f>
        <v>7370.66</v>
      </c>
    </row>
    <row r="10" spans="1:26" ht="18.75">
      <c r="A10" s="29" t="s">
        <v>24</v>
      </c>
      <c r="B10" s="21" t="s">
        <v>19</v>
      </c>
      <c r="C10" s="40">
        <f>C9-C15+C16</f>
        <v>5455.6999999999989</v>
      </c>
      <c r="D10" s="40">
        <f t="shared" si="1"/>
        <v>5666.1999999999989</v>
      </c>
      <c r="E10" s="40">
        <f t="shared" si="1"/>
        <v>6310.6</v>
      </c>
      <c r="F10" s="40">
        <f t="shared" si="1"/>
        <v>7370.66</v>
      </c>
    </row>
    <row r="11" spans="1:26" ht="15">
      <c r="A11" s="22"/>
      <c r="B11" s="23"/>
      <c r="C11" s="24"/>
      <c r="D11" s="24"/>
      <c r="E11" s="24"/>
      <c r="F11" s="24"/>
    </row>
    <row r="12" spans="1:26" ht="15">
      <c r="A12" s="20" t="s">
        <v>17</v>
      </c>
      <c r="B12" s="25" t="s">
        <v>19</v>
      </c>
      <c r="C12" s="15">
        <v>2321.4899999999998</v>
      </c>
      <c r="D12" s="15">
        <f>C12</f>
        <v>2321.4899999999998</v>
      </c>
      <c r="E12" s="15">
        <f>C12</f>
        <v>2321.4899999999998</v>
      </c>
      <c r="F12" s="15">
        <f>C12</f>
        <v>2321.4899999999998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5">
      <c r="A13" s="20" t="s">
        <v>25</v>
      </c>
      <c r="B13" s="25"/>
      <c r="C13" s="30"/>
      <c r="D13" s="30"/>
      <c r="E13" s="30"/>
      <c r="F13" s="30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5">
      <c r="A14" s="31" t="s">
        <v>27</v>
      </c>
      <c r="B14" s="21" t="s">
        <v>19</v>
      </c>
      <c r="C14" s="38">
        <f>'[2]Сбытовая надбавка'!$F$6</f>
        <v>792.68</v>
      </c>
      <c r="D14" s="38">
        <f t="shared" ref="D14:F16" si="2">C14</f>
        <v>792.68</v>
      </c>
      <c r="E14" s="38">
        <f t="shared" si="2"/>
        <v>792.68</v>
      </c>
      <c r="F14" s="38">
        <f t="shared" si="2"/>
        <v>792.68</v>
      </c>
    </row>
    <row r="15" spans="1:26" ht="15">
      <c r="A15" s="31" t="s">
        <v>23</v>
      </c>
      <c r="B15" s="21" t="s">
        <v>19</v>
      </c>
      <c r="C15" s="38">
        <f>'[2]Сбытовая надбавка'!$G$6</f>
        <v>264.23</v>
      </c>
      <c r="D15" s="38">
        <f t="shared" si="2"/>
        <v>264.23</v>
      </c>
      <c r="E15" s="38">
        <f t="shared" si="2"/>
        <v>264.23</v>
      </c>
      <c r="F15" s="38">
        <f t="shared" si="2"/>
        <v>264.23</v>
      </c>
    </row>
    <row r="16" spans="1:26" ht="15">
      <c r="A16" s="31" t="s">
        <v>24</v>
      </c>
      <c r="B16" s="21" t="s">
        <v>19</v>
      </c>
      <c r="C16" s="38">
        <f>'[2]Сбытовая надбавка'!$H$6</f>
        <v>264.23</v>
      </c>
      <c r="D16" s="38">
        <f t="shared" si="2"/>
        <v>264.23</v>
      </c>
      <c r="E16" s="38">
        <f t="shared" si="2"/>
        <v>264.23</v>
      </c>
      <c r="F16" s="38">
        <f t="shared" si="2"/>
        <v>264.23</v>
      </c>
    </row>
    <row r="17" spans="1:26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>
      <c r="A18" s="20" t="s">
        <v>16</v>
      </c>
      <c r="B18" s="21" t="s">
        <v>19</v>
      </c>
      <c r="C18" s="35">
        <v>4.87</v>
      </c>
      <c r="D18" s="35">
        <f>C18</f>
        <v>4.87</v>
      </c>
      <c r="E18" s="35">
        <f>C18</f>
        <v>4.87</v>
      </c>
      <c r="F18" s="35">
        <f>C18</f>
        <v>4.87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5">
      <c r="A19" s="22"/>
      <c r="B19" s="23"/>
      <c r="C19" s="24"/>
      <c r="D19" s="24"/>
      <c r="E19" s="24"/>
      <c r="F19" s="24"/>
    </row>
    <row r="20" spans="1:26" ht="15">
      <c r="A20" s="13" t="s">
        <v>20</v>
      </c>
      <c r="B20" s="18"/>
      <c r="C20" s="18"/>
      <c r="D20" s="18"/>
      <c r="E20" s="18"/>
      <c r="F20" s="19"/>
    </row>
    <row r="21" spans="1:26" ht="15">
      <c r="A21" s="14" t="s">
        <v>22</v>
      </c>
      <c r="B21" s="21" t="s">
        <v>19</v>
      </c>
      <c r="C21" s="15">
        <f>C8-$C$24</f>
        <v>3119.0399999999995</v>
      </c>
      <c r="D21" s="15">
        <f>D8-$D$24</f>
        <v>3119.0399999999995</v>
      </c>
      <c r="E21" s="15">
        <f>E8-$E$24</f>
        <v>3119.04</v>
      </c>
      <c r="F21" s="15">
        <f>F8-$F$24</f>
        <v>3119.04</v>
      </c>
    </row>
    <row r="22" spans="1:26" ht="15">
      <c r="A22" s="14" t="s">
        <v>10</v>
      </c>
      <c r="B22" s="21" t="s">
        <v>19</v>
      </c>
      <c r="C22" s="15">
        <f>C9-$C$24</f>
        <v>2590.5899999999988</v>
      </c>
      <c r="D22" s="15">
        <f>D9-$D$24</f>
        <v>2590.5899999999988</v>
      </c>
      <c r="E22" s="15">
        <f>E9-$E$24</f>
        <v>2590.59</v>
      </c>
      <c r="F22" s="15">
        <f>F9-$F$24</f>
        <v>2590.59</v>
      </c>
    </row>
    <row r="23" spans="1:26" ht="15">
      <c r="A23" s="14" t="s">
        <v>11</v>
      </c>
      <c r="B23" s="21" t="s">
        <v>19</v>
      </c>
      <c r="C23" s="15">
        <f>C10-$C$24</f>
        <v>2590.5899999999988</v>
      </c>
      <c r="D23" s="15">
        <f>D10-$D$24</f>
        <v>2590.5899999999988</v>
      </c>
      <c r="E23" s="15">
        <f>E10-$E$24</f>
        <v>2590.59</v>
      </c>
      <c r="F23" s="15">
        <f>F10-$F$24</f>
        <v>2590.59</v>
      </c>
    </row>
    <row r="24" spans="1:26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сентябрь</vt:lpstr>
      <vt:lpstr>12.2024</vt:lpstr>
      <vt:lpstr>'12.2024'!Область_печати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2025-01-14T10:37:33Z</cp:lastPrinted>
  <dcterms:created xsi:type="dcterms:W3CDTF">2014-01-14T11:00:35Z</dcterms:created>
  <dcterms:modified xsi:type="dcterms:W3CDTF">2025-12-09T16:50:15Z</dcterms:modified>
</cp:coreProperties>
</file>